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FORMATO 1 JUNIO 2019" sheetId="1" r:id="rId1"/>
    <sheet name="FORMATO 2" sheetId="2" r:id="rId2"/>
    <sheet name="FORMATO 3" sheetId="3" r:id="rId3"/>
    <sheet name="FORMATO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<sst xmlns="http://schemas.openxmlformats.org/spreadsheetml/2006/main" count="311" uniqueCount="104">
  <si>
    <t>GOBIERNO DEL ESTADO DE BAJA CALIFORNIA</t>
  </si>
  <si>
    <t>PLAZO</t>
  </si>
  <si>
    <t>TASA</t>
  </si>
  <si>
    <t>ACREEDOR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</si>
  <si>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</si>
  <si>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</si>
  <si>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</si>
  <si>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</si>
  <si>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</si>
  <si>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</si>
  <si>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</si>
  <si>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</si>
  <si>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</si>
  <si>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</si>
  <si>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</si>
  <si>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</si>
  <si>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</si>
  <si>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</si>
  <si>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</si>
  <si>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</si>
  <si>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</si>
  <si>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</si>
  <si>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</si>
  <si>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</si>
  <si>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DEL TOTAL QUE SE PAGA Y</t>
  </si>
  <si>
    <t>GARANTIZA CON EL RECURSO</t>
  </si>
  <si>
    <t>FIN. DESTINO Y OBJETO</t>
  </si>
  <si>
    <t>TB + 0.98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</si>
  <si>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</si>
  <si>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</si>
  <si>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</si>
  <si>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</si>
  <si>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</si>
  <si>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</si>
  <si>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</si>
  <si>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</si>
  <si>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</si>
  <si>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</si>
  <si>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</si>
  <si>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</si>
  <si>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</si>
  <si>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</si>
  <si>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</si>
  <si>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</si>
  <si>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</si>
  <si>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</si>
  <si>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</si>
  <si>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</si>
  <si>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</si>
  <si>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</si>
  <si>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</si>
  <si>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INV. PUB. PROD.</t>
  </si>
  <si>
    <t>20 AÑOS</t>
  </si>
  <si>
    <t>TIIE + 0.69</t>
  </si>
  <si>
    <t>SANTANDER</t>
  </si>
  <si>
    <t xml:space="preserve">CREDITO </t>
  </si>
  <si>
    <t xml:space="preserve">TB + </t>
  </si>
  <si>
    <t>JUICIOS HORALES</t>
  </si>
  <si>
    <t>CREDITO</t>
  </si>
  <si>
    <t>20 ANOS</t>
  </si>
  <si>
    <t>TB+ DET.</t>
  </si>
  <si>
    <t>TIIE .85</t>
  </si>
  <si>
    <t>BBVA BANCOMER</t>
  </si>
  <si>
    <t>TB + DET.</t>
  </si>
  <si>
    <t>TB +DET</t>
  </si>
  <si>
    <t>TIIE + .83</t>
  </si>
  <si>
    <t>INV PUB. PROD.</t>
  </si>
  <si>
    <t>FAFEF 2018</t>
  </si>
  <si>
    <t>FEFEF 2018</t>
  </si>
  <si>
    <t>TIIE + 1.25</t>
  </si>
  <si>
    <t>INTERACCIONES</t>
  </si>
  <si>
    <t>TIIE + 0.95</t>
  </si>
  <si>
    <t>PAR. FED.</t>
  </si>
  <si>
    <t>PART. FED.</t>
  </si>
  <si>
    <t>FAFEF 2019</t>
  </si>
  <si>
    <t>FEFEF 2019</t>
  </si>
  <si>
    <t>AL 30 DE JUNIO DEL 2019</t>
  </si>
  <si>
    <t>NOEL MAYA MONTEMAYOR</t>
  </si>
  <si>
    <t>Nombre</t>
  </si>
  <si>
    <t>Director de Contabilidad Gub.</t>
  </si>
  <si>
    <t>Cargo</t>
  </si>
  <si>
    <t>Firma</t>
  </si>
  <si>
    <t>IMPORTE G.</t>
  </si>
  <si>
    <t>IMPORTE T.</t>
  </si>
  <si>
    <t>DEUDA PÚBLICA DE BAJA CALIFORNIA</t>
  </si>
  <si>
    <t>IMPORTE</t>
  </si>
  <si>
    <t>Deuda Pública Bruta total al 31 de Diciembre del  2018</t>
  </si>
  <si>
    <t>(-) Amortización</t>
  </si>
  <si>
    <t>Deuda Pública Bruta Descontando la  Amortización</t>
  </si>
  <si>
    <t>MAS FINANCIAMIENTOS</t>
  </si>
  <si>
    <t>DEUDA PÚBLICA TOTAL AL 30 DE JUNIO DE 2019</t>
  </si>
  <si>
    <t>_________________________</t>
  </si>
  <si>
    <t>RELACIÓN DEUDA PÚBLICA BRUTA TOTAL</t>
  </si>
  <si>
    <t>A PRODUCTO INTERNO BRUTO DEL ESTADO</t>
  </si>
  <si>
    <t>AL 31 DE DICIEMBRE DE 2018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</si>
  <si>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</si>
  <si>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SALDO DE DEUDA PUBLICA</t>
  </si>
  <si>
    <t>PORCENTAJE</t>
  </si>
  <si>
    <t>1. El Producto Interno Bruto es el ultimo publicado por la SHCP e INEGI corresponde al ejercicio 2017</t>
  </si>
  <si>
    <t>RELACIÓN DEUDA PÚBLICA BRUTA TOTAL A</t>
  </si>
  <si>
    <t xml:space="preserve">INGRESOS PROPIOS DEL ESTADO </t>
  </si>
  <si>
    <t>AL 31 DE DICIEMBRE DEL 2018</t>
  </si>
  <si>
    <t>INGRESOS PROPIOS</t>
  </si>
  <si>
    <t>SALDO DE LA DEUDA PÚBLICA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</si>
</sst>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  <numFmt numFmtId="192" formatCode="#,##0.0"/>
    <numFmt numFmtId="193" formatCode="[$-409]dddd\,\ mmmm\ dd\,\ yyyy"/>
    <numFmt numFmtId="194" formatCode="[$-409]h:mm:ss\ AM/PM"/>
    <numFmt numFmtId="195" formatCode="&quot;$&quot;#,##0.0"/>
    <numFmt numFmtId="196" formatCode="&quot;$&quot;#,##0.00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172" fontId="47" fillId="0" borderId="10" xfId="47" applyNumberFormat="1" applyFont="1" applyBorder="1" applyAlignment="1">
      <alignment/>
    </xf>
    <xf numFmtId="172" fontId="48" fillId="0" borderId="10" xfId="47" applyNumberFormat="1" applyFont="1" applyBorder="1" applyAlignment="1">
      <alignment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172" fontId="47" fillId="33" borderId="10" xfId="47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/>
    </xf>
    <xf numFmtId="3" fontId="47" fillId="33" borderId="13" xfId="0" applyNumberFormat="1" applyFont="1" applyFill="1" applyBorder="1" applyAlignment="1">
      <alignment/>
    </xf>
    <xf numFmtId="172" fontId="46" fillId="0" borderId="0" xfId="0" applyNumberFormat="1" applyFont="1" applyAlignment="1">
      <alignment/>
    </xf>
    <xf numFmtId="10" fontId="0" fillId="0" borderId="0" xfId="53" applyNumberFormat="1" applyFont="1" applyAlignment="1">
      <alignment/>
    </xf>
    <xf numFmtId="10" fontId="48" fillId="4" borderId="14" xfId="53" applyNumberFormat="1" applyFont="1" applyFill="1" applyBorder="1" applyAlignment="1">
      <alignment horizontal="center"/>
    </xf>
    <xf numFmtId="10" fontId="48" fillId="4" borderId="15" xfId="53" applyNumberFormat="1" applyFont="1" applyFill="1" applyBorder="1" applyAlignment="1">
      <alignment horizontal="center"/>
    </xf>
    <xf numFmtId="10" fontId="47" fillId="0" borderId="16" xfId="53" applyNumberFormat="1" applyFont="1" applyBorder="1" applyAlignment="1">
      <alignment/>
    </xf>
    <xf numFmtId="10" fontId="47" fillId="0" borderId="17" xfId="53" applyNumberFormat="1" applyFont="1" applyBorder="1" applyAlignment="1">
      <alignment/>
    </xf>
    <xf numFmtId="10" fontId="48" fillId="0" borderId="17" xfId="53" applyNumberFormat="1" applyFont="1" applyBorder="1" applyAlignment="1">
      <alignment/>
    </xf>
    <xf numFmtId="14" fontId="0" fillId="0" borderId="0" xfId="0" applyNumberFormat="1" applyAlignment="1">
      <alignment/>
    </xf>
    <xf numFmtId="174" fontId="0" fillId="0" borderId="18" xfId="49" applyNumberFormat="1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3" fontId="47" fillId="0" borderId="11" xfId="0" applyNumberFormat="1" applyFont="1" applyBorder="1" applyAlignment="1">
      <alignment/>
    </xf>
    <xf numFmtId="172" fontId="47" fillId="0" borderId="21" xfId="47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171" fontId="47" fillId="0" borderId="10" xfId="47" applyNumberFormat="1" applyFont="1" applyBorder="1" applyAlignment="1">
      <alignment/>
    </xf>
    <xf numFmtId="172" fontId="47" fillId="33" borderId="13" xfId="47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171" fontId="47" fillId="33" borderId="13" xfId="47" applyNumberFormat="1" applyFont="1" applyFill="1" applyBorder="1" applyAlignment="1">
      <alignment/>
    </xf>
    <xf numFmtId="172" fontId="48" fillId="33" borderId="13" xfId="47" applyNumberFormat="1" applyFont="1" applyFill="1" applyBorder="1" applyAlignment="1">
      <alignment/>
    </xf>
    <xf numFmtId="170" fontId="0" fillId="0" borderId="18" xfId="49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47" applyFont="1" applyAlignment="1">
      <alignment/>
    </xf>
    <xf numFmtId="4" fontId="47" fillId="33" borderId="22" xfId="0" applyNumberFormat="1" applyFont="1" applyFill="1" applyBorder="1" applyAlignment="1">
      <alignment/>
    </xf>
    <xf numFmtId="4" fontId="47" fillId="33" borderId="13" xfId="0" applyNumberFormat="1" applyFont="1" applyFill="1" applyBorder="1" applyAlignment="1">
      <alignment/>
    </xf>
    <xf numFmtId="171" fontId="2" fillId="33" borderId="13" xfId="47" applyNumberFormat="1" applyFont="1" applyFill="1" applyBorder="1" applyAlignment="1">
      <alignment/>
    </xf>
    <xf numFmtId="171" fontId="47" fillId="33" borderId="10" xfId="47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4" fontId="47" fillId="33" borderId="23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72" fontId="48" fillId="33" borderId="10" xfId="47" applyNumberFormat="1" applyFont="1" applyFill="1" applyBorder="1" applyAlignment="1">
      <alignment/>
    </xf>
    <xf numFmtId="171" fontId="47" fillId="33" borderId="10" xfId="47" applyFont="1" applyFill="1" applyBorder="1" applyAlignment="1">
      <alignment/>
    </xf>
    <xf numFmtId="172" fontId="2" fillId="34" borderId="10" xfId="47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73" fontId="46" fillId="0" borderId="0" xfId="0" applyNumberFormat="1" applyFont="1" applyBorder="1" applyAlignment="1">
      <alignment/>
    </xf>
    <xf numFmtId="196" fontId="46" fillId="0" borderId="0" xfId="0" applyNumberFormat="1" applyFont="1" applyBorder="1" applyAlignment="1">
      <alignment/>
    </xf>
    <xf numFmtId="10" fontId="46" fillId="0" borderId="0" xfId="53" applyNumberFormat="1" applyFont="1" applyBorder="1" applyAlignment="1">
      <alignment/>
    </xf>
    <xf numFmtId="0" fontId="47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7" fillId="0" borderId="25" xfId="0" applyFont="1" applyBorder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23" xfId="0" applyFont="1" applyBorder="1" applyAlignment="1">
      <alignment/>
    </xf>
    <xf numFmtId="0" fontId="47" fillId="0" borderId="22" xfId="0" applyFont="1" applyBorder="1" applyAlignment="1">
      <alignment/>
    </xf>
    <xf numFmtId="9" fontId="47" fillId="0" borderId="0" xfId="53" applyFont="1" applyAlignment="1">
      <alignment/>
    </xf>
    <xf numFmtId="10" fontId="47" fillId="0" borderId="0" xfId="53" applyNumberFormat="1" applyFont="1" applyAlignment="1">
      <alignment/>
    </xf>
    <xf numFmtId="0" fontId="47" fillId="0" borderId="0" xfId="0" applyFont="1" applyAlignment="1">
      <alignment/>
    </xf>
    <xf numFmtId="0" fontId="47" fillId="0" borderId="26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2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27" xfId="0" applyFont="1" applyBorder="1" applyAlignment="1">
      <alignment horizontal="right"/>
    </xf>
    <xf numFmtId="0" fontId="48" fillId="0" borderId="28" xfId="0" applyFont="1" applyBorder="1" applyAlignment="1">
      <alignment horizontal="center"/>
    </xf>
    <xf numFmtId="0" fontId="48" fillId="0" borderId="28" xfId="0" applyFont="1" applyBorder="1" applyAlignment="1">
      <alignment/>
    </xf>
    <xf numFmtId="173" fontId="48" fillId="0" borderId="12" xfId="0" applyNumberFormat="1" applyFont="1" applyBorder="1" applyAlignment="1">
      <alignment/>
    </xf>
    <xf numFmtId="196" fontId="48" fillId="0" borderId="28" xfId="0" applyNumberFormat="1" applyFont="1" applyBorder="1" applyAlignment="1">
      <alignment/>
    </xf>
    <xf numFmtId="196" fontId="48" fillId="0" borderId="29" xfId="0" applyNumberFormat="1" applyFont="1" applyBorder="1" applyAlignment="1">
      <alignment/>
    </xf>
    <xf numFmtId="10" fontId="48" fillId="0" borderId="30" xfId="53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4" borderId="31" xfId="0" applyFont="1" applyFill="1" applyBorder="1" applyAlignment="1">
      <alignment/>
    </xf>
    <xf numFmtId="0" fontId="48" fillId="4" borderId="32" xfId="0" applyFont="1" applyFill="1" applyBorder="1" applyAlignment="1">
      <alignment horizontal="center"/>
    </xf>
    <xf numFmtId="0" fontId="0" fillId="0" borderId="31" xfId="0" applyBorder="1" applyAlignment="1">
      <alignment/>
    </xf>
    <xf numFmtId="172" fontId="0" fillId="0" borderId="32" xfId="47" applyNumberFormat="1" applyFont="1" applyBorder="1" applyAlignment="1">
      <alignment/>
    </xf>
    <xf numFmtId="0" fontId="0" fillId="0" borderId="31" xfId="0" applyFont="1" applyBorder="1" applyAlignment="1">
      <alignment/>
    </xf>
    <xf numFmtId="3" fontId="29" fillId="0" borderId="32" xfId="49" applyNumberFormat="1" applyFont="1" applyFill="1" applyBorder="1" applyAlignment="1">
      <alignment/>
    </xf>
    <xf numFmtId="3" fontId="29" fillId="0" borderId="32" xfId="49" applyNumberFormat="1" applyFont="1" applyBorder="1" applyAlignment="1">
      <alignment/>
    </xf>
    <xf numFmtId="0" fontId="48" fillId="0" borderId="31" xfId="0" applyFont="1" applyBorder="1" applyAlignment="1">
      <alignment/>
    </xf>
    <xf numFmtId="174" fontId="48" fillId="0" borderId="32" xfId="49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6" fillId="4" borderId="33" xfId="0" applyFont="1" applyFill="1" applyBorder="1" applyAlignment="1">
      <alignment/>
    </xf>
    <xf numFmtId="0" fontId="48" fillId="4" borderId="29" xfId="0" applyFont="1" applyFill="1" applyBorder="1" applyAlignment="1">
      <alignment horizontal="center" vertical="center" wrapText="1"/>
    </xf>
    <xf numFmtId="0" fontId="48" fillId="4" borderId="30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left"/>
    </xf>
    <xf numFmtId="3" fontId="48" fillId="0" borderId="21" xfId="0" applyNumberFormat="1" applyFont="1" applyBorder="1" applyAlignment="1">
      <alignment horizontal="right"/>
    </xf>
    <xf numFmtId="172" fontId="48" fillId="0" borderId="35" xfId="47" applyNumberFormat="1" applyFont="1" applyBorder="1" applyAlignment="1">
      <alignment horizontal="right"/>
    </xf>
    <xf numFmtId="0" fontId="51" fillId="0" borderId="36" xfId="0" applyFont="1" applyBorder="1" applyAlignment="1">
      <alignment/>
    </xf>
    <xf numFmtId="3" fontId="47" fillId="0" borderId="32" xfId="49" applyNumberFormat="1" applyFont="1" applyBorder="1" applyAlignment="1">
      <alignment/>
    </xf>
    <xf numFmtId="3" fontId="47" fillId="0" borderId="37" xfId="49" applyNumberFormat="1" applyFont="1" applyBorder="1" applyAlignment="1">
      <alignment/>
    </xf>
    <xf numFmtId="0" fontId="0" fillId="0" borderId="0" xfId="0" applyAlignment="1">
      <alignment wrapText="1"/>
    </xf>
    <xf numFmtId="0" fontId="51" fillId="0" borderId="38" xfId="0" applyFont="1" applyBorder="1" applyAlignment="1">
      <alignment/>
    </xf>
    <xf numFmtId="10" fontId="47" fillId="0" borderId="12" xfId="0" applyNumberFormat="1" applyFont="1" applyBorder="1" applyAlignment="1">
      <alignment/>
    </xf>
    <xf numFmtId="10" fontId="47" fillId="0" borderId="39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48" fillId="4" borderId="23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4" borderId="2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8" fillId="4" borderId="40" xfId="0" applyFont="1" applyFill="1" applyBorder="1" applyAlignment="1">
      <alignment horizontal="center"/>
    </xf>
    <xf numFmtId="0" fontId="48" fillId="4" borderId="35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4" borderId="22" xfId="0" applyFont="1" applyFill="1" applyBorder="1" applyAlignment="1">
      <alignment horizontal="center"/>
    </xf>
    <xf numFmtId="0" fontId="48" fillId="4" borderId="41" xfId="0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0" fontId="48" fillId="4" borderId="42" xfId="0" applyFont="1" applyFill="1" applyBorder="1" applyAlignment="1">
      <alignment horizontal="center"/>
    </xf>
    <xf numFmtId="0" fontId="48" fillId="4" borderId="25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vertical="center" wrapText="1"/>
    </xf>
    <xf numFmtId="0" fontId="47" fillId="0" borderId="38" xfId="0" applyFont="1" applyBorder="1" applyAlignment="1">
      <alignment vertical="center" wrapText="1"/>
    </xf>
    <xf numFmtId="0" fontId="50" fillId="0" borderId="0" xfId="0" applyFont="1" applyAlignment="1">
      <alignment horizontal="center"/>
    </xf>
    <xf numFmtId="0" fontId="46" fillId="0" borderId="2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31" xfId="0" applyFont="1" applyBorder="1" applyAlignment="1">
      <alignment horizontal="left"/>
    </xf>
    <xf numFmtId="174" fontId="47" fillId="0" borderId="32" xfId="49" applyNumberFormat="1" applyFont="1" applyBorder="1" applyAlignment="1">
      <alignment/>
    </xf>
    <xf numFmtId="174" fontId="47" fillId="33" borderId="32" xfId="49" applyNumberFormat="1" applyFont="1" applyFill="1" applyBorder="1" applyAlignment="1">
      <alignment/>
    </xf>
    <xf numFmtId="0" fontId="47" fillId="0" borderId="31" xfId="0" applyFont="1" applyBorder="1" applyAlignment="1">
      <alignment/>
    </xf>
    <xf numFmtId="0" fontId="48" fillId="0" borderId="21" xfId="0" applyFont="1" applyBorder="1" applyAlignment="1">
      <alignment/>
    </xf>
    <xf numFmtId="9" fontId="48" fillId="0" borderId="21" xfId="53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DECRETOS%20DE%20DEUDA\DEUDA%20PUBLICA\DEUDA%20PUBLICA2019\DEUDA%20DIRECTA%20Y%20AVALES%20Y%20CONTINGENTE\DEUDA%20PUBLICA%202019\DEUDA%20PUBLICA%20AL%20MES%20DE%20JUNIO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XI"/>
      <sheetName val="TIJ"/>
      <sheetName val="ENSE"/>
      <sheetName val="TKT"/>
      <sheetName val="ROSA"/>
      <sheetName val="CESPM"/>
      <sheetName val="CESPT"/>
      <sheetName val="CESPE"/>
      <sheetName val="CESPTKT"/>
      <sheetName val="CUMM"/>
      <sheetName val="ind 1"/>
      <sheetName val="ind 2"/>
      <sheetName val="INDIRECTA"/>
      <sheetName val="DIRECTA"/>
      <sheetName val="REVOLVENTES"/>
      <sheetName val="udis"/>
      <sheetName val="REGISTRO"/>
      <sheetName val="COMP"/>
      <sheetName val="X ACREEDOR"/>
      <sheetName val="E1"/>
      <sheetName val="E2"/>
      <sheetName val="E3"/>
      <sheetName val="E4"/>
      <sheetName val="E5"/>
      <sheetName val="DIRECTA (2)"/>
      <sheetName val="CREDITOS CUPON CERO (JUICIO (2)"/>
    </sheetNames>
    <sheetDataSet>
      <sheetData sheetId="16">
        <row r="35">
          <cell r="H35">
            <v>3543747.4999999995</v>
          </cell>
        </row>
        <row r="55">
          <cell r="C55">
            <v>9860426.649999999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zoomScale="86" zoomScaleNormal="86" zoomScalePageLayoutView="0" workbookViewId="0" topLeftCell="A1">
      <selection activeCell="N78" sqref="N78"/>
    </sheetView>
  </sheetViews>
  <sheetFormatPr defaultColWidth="9.00390625" defaultRowHeight="14.25"/>
  <cols>
    <col min="1" max="1" width="12.75390625" style="0" customWidth="1"/>
    <col min="2" max="2" width="9.00390625" style="2" customWidth="1"/>
    <col min="3" max="3" width="10.625" style="2" customWidth="1"/>
    <col min="4" max="4" width="21.125" style="0" customWidth="1"/>
    <col min="5" max="5" width="18.00390625" style="0" bestFit="1" customWidth="1"/>
    <col min="6" max="6" width="15.125" style="0" bestFit="1" customWidth="1"/>
    <col min="7" max="7" width="11.75390625" style="2" bestFit="1" customWidth="1"/>
    <col min="8" max="8" width="16.25390625" style="0" bestFit="1" customWidth="1"/>
    <col min="9" max="9" width="18.50390625" style="0" customWidth="1"/>
    <col min="10" max="10" width="11.375" style="14" bestFit="1" customWidth="1"/>
  </cols>
  <sheetData>
    <row r="1" spans="1:10" s="78" customFormat="1" ht="1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78" customFormat="1" ht="15">
      <c r="A2" s="120" t="s">
        <v>34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78" customFormat="1" ht="15">
      <c r="A3" s="120" t="s">
        <v>76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78" customFormat="1" ht="18" customHeight="1" thickBot="1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s="63" customFormat="1" ht="12.75">
      <c r="A5" s="125" t="s">
        <v>35</v>
      </c>
      <c r="B5" s="110" t="s">
        <v>1</v>
      </c>
      <c r="C5" s="110" t="s">
        <v>2</v>
      </c>
      <c r="D5" s="113" t="s">
        <v>26</v>
      </c>
      <c r="E5" s="110" t="s">
        <v>3</v>
      </c>
      <c r="F5" s="113" t="s">
        <v>83</v>
      </c>
      <c r="G5" s="110" t="s">
        <v>5</v>
      </c>
      <c r="H5" s="113" t="s">
        <v>82</v>
      </c>
      <c r="I5" s="121" t="s">
        <v>6</v>
      </c>
      <c r="J5" s="122"/>
    </row>
    <row r="6" spans="1:10" s="63" customFormat="1" ht="12.75">
      <c r="A6" s="126"/>
      <c r="B6" s="115"/>
      <c r="C6" s="115"/>
      <c r="D6" s="114"/>
      <c r="E6" s="111"/>
      <c r="F6" s="114"/>
      <c r="G6" s="115"/>
      <c r="H6" s="114"/>
      <c r="I6" s="123" t="s">
        <v>24</v>
      </c>
      <c r="J6" s="124"/>
    </row>
    <row r="7" spans="1:10" s="63" customFormat="1" ht="12.75">
      <c r="A7" s="126"/>
      <c r="B7" s="115"/>
      <c r="C7" s="115"/>
      <c r="D7" s="114"/>
      <c r="E7" s="111"/>
      <c r="F7" s="114"/>
      <c r="G7" s="115"/>
      <c r="H7" s="114"/>
      <c r="I7" s="123" t="s">
        <v>25</v>
      </c>
      <c r="J7" s="124"/>
    </row>
    <row r="8" spans="1:10" s="63" customFormat="1" ht="12.75">
      <c r="A8" s="126"/>
      <c r="B8" s="115"/>
      <c r="C8" s="115"/>
      <c r="D8" s="114"/>
      <c r="E8" s="111"/>
      <c r="F8" s="114"/>
      <c r="G8" s="115"/>
      <c r="H8" s="114"/>
      <c r="I8" s="118" t="s">
        <v>7</v>
      </c>
      <c r="J8" s="119"/>
    </row>
    <row r="9" spans="1:10" s="63" customFormat="1" ht="12.75">
      <c r="A9" s="126"/>
      <c r="B9" s="115"/>
      <c r="C9" s="115"/>
      <c r="D9" s="114"/>
      <c r="E9" s="111"/>
      <c r="F9" s="114"/>
      <c r="G9" s="115"/>
      <c r="H9" s="114"/>
      <c r="I9" s="7" t="s">
        <v>9</v>
      </c>
      <c r="J9" s="15" t="s">
        <v>10</v>
      </c>
    </row>
    <row r="10" spans="1:10" s="63" customFormat="1" ht="18.75" customHeight="1" thickBot="1">
      <c r="A10" s="127"/>
      <c r="B10" s="116"/>
      <c r="C10" s="116"/>
      <c r="D10" s="117"/>
      <c r="E10" s="112"/>
      <c r="F10" s="114"/>
      <c r="G10" s="116"/>
      <c r="H10" s="117"/>
      <c r="I10" s="8" t="s">
        <v>8</v>
      </c>
      <c r="J10" s="16" t="s">
        <v>11</v>
      </c>
    </row>
    <row r="11" spans="1:12" s="63" customFormat="1" ht="12.75">
      <c r="A11" s="55" t="s">
        <v>36</v>
      </c>
      <c r="B11" s="53">
        <v>20</v>
      </c>
      <c r="C11" s="53" t="s">
        <v>39</v>
      </c>
      <c r="D11" s="59" t="s">
        <v>14</v>
      </c>
      <c r="E11" s="60" t="s">
        <v>15</v>
      </c>
      <c r="F11" s="26">
        <v>931075411</v>
      </c>
      <c r="G11" s="23" t="s">
        <v>74</v>
      </c>
      <c r="H11" s="42">
        <v>48413466.17</v>
      </c>
      <c r="I11" s="37">
        <f>+H11+H12+H13</f>
        <v>48413466.17</v>
      </c>
      <c r="J11" s="17">
        <f>I11/F11</f>
        <v>0.05199736304710554</v>
      </c>
      <c r="K11" s="61" t="s">
        <v>16</v>
      </c>
      <c r="L11" s="62"/>
    </row>
    <row r="12" spans="1:10" s="63" customFormat="1" ht="12.75">
      <c r="A12" s="64" t="s">
        <v>12</v>
      </c>
      <c r="B12" s="65"/>
      <c r="C12" s="65"/>
      <c r="D12" s="3"/>
      <c r="E12" s="66" t="s">
        <v>16</v>
      </c>
      <c r="F12" s="3"/>
      <c r="G12" s="22" t="s">
        <v>67</v>
      </c>
      <c r="H12" s="29">
        <v>0</v>
      </c>
      <c r="I12" s="30" t="s">
        <v>16</v>
      </c>
      <c r="J12" s="18" t="s">
        <v>16</v>
      </c>
    </row>
    <row r="13" spans="1:10" s="63" customFormat="1" ht="9.75" customHeight="1">
      <c r="A13" s="64"/>
      <c r="B13" s="65"/>
      <c r="C13" s="65"/>
      <c r="D13" s="3"/>
      <c r="E13" s="66"/>
      <c r="F13" s="3"/>
      <c r="G13" s="22" t="s">
        <v>72</v>
      </c>
      <c r="H13" s="29">
        <v>0</v>
      </c>
      <c r="I13" s="31"/>
      <c r="J13" s="18"/>
    </row>
    <row r="14" spans="1:10" s="63" customFormat="1" ht="12.75">
      <c r="A14" s="64" t="s">
        <v>37</v>
      </c>
      <c r="B14" s="65"/>
      <c r="C14" s="65"/>
      <c r="D14" s="3"/>
      <c r="E14" s="66"/>
      <c r="F14" s="3"/>
      <c r="G14" s="22"/>
      <c r="H14" s="3"/>
      <c r="I14" s="31"/>
      <c r="J14" s="18"/>
    </row>
    <row r="15" spans="1:11" s="63" customFormat="1" ht="12.75">
      <c r="A15" s="64" t="s">
        <v>12</v>
      </c>
      <c r="B15" s="65">
        <v>15</v>
      </c>
      <c r="C15" s="67">
        <v>9.2</v>
      </c>
      <c r="D15" s="3" t="s">
        <v>17</v>
      </c>
      <c r="E15" s="66" t="s">
        <v>18</v>
      </c>
      <c r="F15" s="4">
        <v>350000000</v>
      </c>
      <c r="G15" s="22" t="s">
        <v>74</v>
      </c>
      <c r="H15" s="41">
        <v>22398952.3</v>
      </c>
      <c r="I15" s="38">
        <f>+H15+H16</f>
        <v>22398952.3</v>
      </c>
      <c r="J15" s="18">
        <f>I15/F15</f>
        <v>0.06399700657142858</v>
      </c>
      <c r="K15" s="63" t="s">
        <v>16</v>
      </c>
    </row>
    <row r="16" spans="1:10" s="63" customFormat="1" ht="12.75">
      <c r="A16" s="64"/>
      <c r="B16" s="65"/>
      <c r="C16" s="65"/>
      <c r="D16" s="3"/>
      <c r="E16" s="66"/>
      <c r="F16" s="3"/>
      <c r="G16" s="22" t="s">
        <v>67</v>
      </c>
      <c r="H16" s="29">
        <v>0</v>
      </c>
      <c r="I16" s="31"/>
      <c r="J16" s="18"/>
    </row>
    <row r="17" spans="1:10" s="63" customFormat="1" ht="12.75">
      <c r="A17" s="64" t="s">
        <v>37</v>
      </c>
      <c r="B17" s="65"/>
      <c r="C17" s="65"/>
      <c r="D17" s="3"/>
      <c r="E17" s="66"/>
      <c r="F17" s="4"/>
      <c r="G17" s="22"/>
      <c r="H17" s="4"/>
      <c r="I17" s="12"/>
      <c r="J17" s="18"/>
    </row>
    <row r="18" spans="1:11" s="63" customFormat="1" ht="12.75">
      <c r="A18" s="64" t="s">
        <v>12</v>
      </c>
      <c r="B18" s="65">
        <v>20</v>
      </c>
      <c r="C18" s="65" t="s">
        <v>13</v>
      </c>
      <c r="D18" s="3" t="s">
        <v>19</v>
      </c>
      <c r="E18" s="66" t="s">
        <v>18</v>
      </c>
      <c r="F18" s="4">
        <v>200000000</v>
      </c>
      <c r="G18" s="22" t="s">
        <v>74</v>
      </c>
      <c r="H18" s="41">
        <v>10852386.07</v>
      </c>
      <c r="I18" s="38">
        <f>+H18+H19</f>
        <v>10852386.07</v>
      </c>
      <c r="J18" s="18">
        <f>I18/F18</f>
        <v>0.05426193035</v>
      </c>
      <c r="K18" s="63" t="s">
        <v>16</v>
      </c>
    </row>
    <row r="19" spans="1:10" s="63" customFormat="1" ht="12.75">
      <c r="A19" s="64"/>
      <c r="B19" s="65"/>
      <c r="C19" s="65"/>
      <c r="D19" s="3"/>
      <c r="E19" s="66"/>
      <c r="F19" s="4"/>
      <c r="G19" s="22" t="s">
        <v>67</v>
      </c>
      <c r="H19" s="28">
        <v>0</v>
      </c>
      <c r="I19" s="12"/>
      <c r="J19" s="18"/>
    </row>
    <row r="20" spans="1:10" s="63" customFormat="1" ht="12.75">
      <c r="A20" s="64" t="s">
        <v>36</v>
      </c>
      <c r="B20" s="65"/>
      <c r="C20" s="65"/>
      <c r="D20" s="3"/>
      <c r="E20" s="66"/>
      <c r="F20" s="4"/>
      <c r="G20" s="24" t="s">
        <v>16</v>
      </c>
      <c r="H20" s="11" t="s">
        <v>16</v>
      </c>
      <c r="I20" s="12" t="s">
        <v>16</v>
      </c>
      <c r="J20" s="18"/>
    </row>
    <row r="21" spans="1:11" s="63" customFormat="1" ht="12.75">
      <c r="A21" s="64" t="s">
        <v>12</v>
      </c>
      <c r="B21" s="65">
        <v>20</v>
      </c>
      <c r="C21" s="65" t="s">
        <v>20</v>
      </c>
      <c r="D21" s="3" t="s">
        <v>38</v>
      </c>
      <c r="E21" s="66" t="s">
        <v>18</v>
      </c>
      <c r="F21" s="4">
        <v>1224000000</v>
      </c>
      <c r="G21" s="22" t="s">
        <v>74</v>
      </c>
      <c r="H21" s="41">
        <v>55356480.99</v>
      </c>
      <c r="I21" s="38">
        <f>SUM(H21:H22)</f>
        <v>55356480.99</v>
      </c>
      <c r="J21" s="18">
        <f>I21/F21</f>
        <v>0.04522588316176471</v>
      </c>
      <c r="K21" s="63" t="s">
        <v>16</v>
      </c>
    </row>
    <row r="22" spans="1:10" s="63" customFormat="1" ht="12.75">
      <c r="A22" s="64"/>
      <c r="B22" s="65"/>
      <c r="C22" s="65"/>
      <c r="D22" s="3"/>
      <c r="E22" s="66"/>
      <c r="F22" s="4"/>
      <c r="G22" s="22" t="s">
        <v>73</v>
      </c>
      <c r="H22" s="28">
        <v>0</v>
      </c>
      <c r="I22" s="12"/>
      <c r="J22" s="18"/>
    </row>
    <row r="23" spans="1:10" s="63" customFormat="1" ht="12.75">
      <c r="A23" s="64" t="s">
        <v>36</v>
      </c>
      <c r="B23" s="65"/>
      <c r="C23" s="65"/>
      <c r="D23" s="3"/>
      <c r="E23" s="66"/>
      <c r="F23" s="4"/>
      <c r="G23" s="22"/>
      <c r="H23" s="4"/>
      <c r="I23" s="12"/>
      <c r="J23" s="18"/>
    </row>
    <row r="24" spans="1:11" s="63" customFormat="1" ht="12.75">
      <c r="A24" s="64" t="s">
        <v>12</v>
      </c>
      <c r="B24" s="65">
        <v>20</v>
      </c>
      <c r="C24" s="65" t="s">
        <v>44</v>
      </c>
      <c r="D24" s="3" t="s">
        <v>38</v>
      </c>
      <c r="E24" s="66" t="s">
        <v>21</v>
      </c>
      <c r="F24" s="4">
        <v>1223958839</v>
      </c>
      <c r="G24" s="22" t="s">
        <v>74</v>
      </c>
      <c r="H24" s="41">
        <v>60626911.11</v>
      </c>
      <c r="I24" s="38">
        <f>+H24+H25</f>
        <v>60626911.11</v>
      </c>
      <c r="J24" s="18">
        <f>I24/F24</f>
        <v>0.04953345584687591</v>
      </c>
      <c r="K24" s="63" t="s">
        <v>16</v>
      </c>
    </row>
    <row r="25" spans="1:10" s="63" customFormat="1" ht="12.75">
      <c r="A25" s="64"/>
      <c r="B25" s="65"/>
      <c r="C25" s="65"/>
      <c r="D25" s="3"/>
      <c r="E25" s="66"/>
      <c r="F25" s="4"/>
      <c r="G25" s="22" t="s">
        <v>67</v>
      </c>
      <c r="H25" s="41">
        <v>0</v>
      </c>
      <c r="I25" s="12"/>
      <c r="J25" s="18"/>
    </row>
    <row r="26" spans="1:10" s="63" customFormat="1" ht="12.75">
      <c r="A26" s="64" t="s">
        <v>36</v>
      </c>
      <c r="B26" s="65"/>
      <c r="C26" s="65"/>
      <c r="D26" s="3"/>
      <c r="E26" s="66"/>
      <c r="F26" s="4"/>
      <c r="G26" s="22"/>
      <c r="H26" s="11"/>
      <c r="I26" s="12"/>
      <c r="J26" s="18"/>
    </row>
    <row r="27" spans="1:11" s="63" customFormat="1" ht="12.75">
      <c r="A27" s="64" t="s">
        <v>12</v>
      </c>
      <c r="B27" s="65">
        <v>20</v>
      </c>
      <c r="C27" s="65" t="s">
        <v>41</v>
      </c>
      <c r="D27" s="3" t="s">
        <v>22</v>
      </c>
      <c r="E27" s="66" t="s">
        <v>21</v>
      </c>
      <c r="F27" s="4">
        <v>1156866731</v>
      </c>
      <c r="G27" s="22" t="s">
        <v>74</v>
      </c>
      <c r="H27" s="41">
        <v>35506302.84</v>
      </c>
      <c r="I27" s="38">
        <f>SUM(H27:H29)</f>
        <v>35506302.84</v>
      </c>
      <c r="J27" s="18">
        <f>I27/F27</f>
        <v>0.030691783148875083</v>
      </c>
      <c r="K27" s="63" t="s">
        <v>16</v>
      </c>
    </row>
    <row r="28" spans="1:10" s="63" customFormat="1" ht="12.75">
      <c r="A28" s="64"/>
      <c r="B28" s="65"/>
      <c r="C28" s="65"/>
      <c r="D28" s="3"/>
      <c r="E28" s="66"/>
      <c r="F28" s="4"/>
      <c r="G28" s="22" t="s">
        <v>68</v>
      </c>
      <c r="H28" s="41">
        <v>0</v>
      </c>
      <c r="I28" s="12"/>
      <c r="J28" s="18"/>
    </row>
    <row r="29" spans="1:10" s="63" customFormat="1" ht="12.75">
      <c r="A29" s="64" t="s">
        <v>36</v>
      </c>
      <c r="B29" s="65"/>
      <c r="C29" s="65"/>
      <c r="D29" s="3"/>
      <c r="E29" s="66"/>
      <c r="F29" s="4"/>
      <c r="G29" s="22" t="s">
        <v>16</v>
      </c>
      <c r="H29" s="11" t="s">
        <v>16</v>
      </c>
      <c r="I29" s="12"/>
      <c r="J29" s="18"/>
    </row>
    <row r="30" spans="1:11" s="63" customFormat="1" ht="12.75">
      <c r="A30" s="64" t="s">
        <v>12</v>
      </c>
      <c r="B30" s="65">
        <v>20</v>
      </c>
      <c r="C30" s="65" t="s">
        <v>40</v>
      </c>
      <c r="D30" s="3" t="s">
        <v>23</v>
      </c>
      <c r="E30" s="66" t="s">
        <v>15</v>
      </c>
      <c r="F30" s="4">
        <v>415778159</v>
      </c>
      <c r="G30" s="22" t="s">
        <v>74</v>
      </c>
      <c r="H30" s="41">
        <v>17312704.97</v>
      </c>
      <c r="I30" s="38">
        <f>+H30+H31</f>
        <v>17312704.97</v>
      </c>
      <c r="J30" s="18">
        <f>I30/F30</f>
        <v>0.0416392843040127</v>
      </c>
      <c r="K30" s="63" t="s">
        <v>16</v>
      </c>
    </row>
    <row r="31" spans="1:10" s="63" customFormat="1" ht="12.75">
      <c r="A31" s="64"/>
      <c r="B31" s="65"/>
      <c r="C31" s="65"/>
      <c r="D31" s="3"/>
      <c r="E31" s="66"/>
      <c r="F31" s="3"/>
      <c r="G31" s="22" t="s">
        <v>73</v>
      </c>
      <c r="H31" s="40">
        <v>0</v>
      </c>
      <c r="I31" s="31"/>
      <c r="J31" s="18"/>
    </row>
    <row r="32" spans="1:10" s="63" customFormat="1" ht="12.75">
      <c r="A32" s="64" t="s">
        <v>36</v>
      </c>
      <c r="B32" s="65"/>
      <c r="C32" s="65"/>
      <c r="D32" s="3"/>
      <c r="E32" s="66"/>
      <c r="F32" s="3"/>
      <c r="G32" s="22"/>
      <c r="H32" s="43"/>
      <c r="I32" s="31"/>
      <c r="J32" s="18"/>
    </row>
    <row r="33" spans="1:11" s="63" customFormat="1" ht="12.75">
      <c r="A33" s="64" t="s">
        <v>12</v>
      </c>
      <c r="B33" s="65">
        <v>20</v>
      </c>
      <c r="C33" s="65" t="s">
        <v>40</v>
      </c>
      <c r="D33" s="3" t="s">
        <v>23</v>
      </c>
      <c r="E33" s="66" t="s">
        <v>15</v>
      </c>
      <c r="F33" s="5">
        <v>237191035</v>
      </c>
      <c r="G33" s="22" t="s">
        <v>74</v>
      </c>
      <c r="H33" s="40">
        <f>+'[1]REGISTRO'!$C$55</f>
        <v>9860426.649999999</v>
      </c>
      <c r="I33" s="38">
        <f>+H33+H34</f>
        <v>9860426.649999999</v>
      </c>
      <c r="J33" s="18">
        <f>I33/F33</f>
        <v>0.04157166669473827</v>
      </c>
      <c r="K33" s="63" t="s">
        <v>16</v>
      </c>
    </row>
    <row r="34" spans="1:10" s="63" customFormat="1" ht="12.75">
      <c r="A34" s="64"/>
      <c r="B34" s="65"/>
      <c r="C34" s="65"/>
      <c r="D34" s="3"/>
      <c r="E34" s="66"/>
      <c r="F34" s="3"/>
      <c r="G34" s="22" t="s">
        <v>73</v>
      </c>
      <c r="H34" s="40">
        <v>0</v>
      </c>
      <c r="I34" s="31"/>
      <c r="J34" s="18"/>
    </row>
    <row r="35" spans="1:10" s="63" customFormat="1" ht="12.75">
      <c r="A35" s="64" t="s">
        <v>36</v>
      </c>
      <c r="B35" s="65"/>
      <c r="C35" s="65"/>
      <c r="D35" s="3"/>
      <c r="E35" s="66"/>
      <c r="F35" s="3"/>
      <c r="G35" s="22"/>
      <c r="H35" s="43"/>
      <c r="I35" s="31"/>
      <c r="J35" s="18"/>
    </row>
    <row r="36" spans="1:11" s="63" customFormat="1" ht="12.75">
      <c r="A36" s="64" t="s">
        <v>12</v>
      </c>
      <c r="B36" s="65">
        <v>20</v>
      </c>
      <c r="C36" s="65" t="s">
        <v>41</v>
      </c>
      <c r="D36" s="3" t="s">
        <v>38</v>
      </c>
      <c r="E36" s="66" t="s">
        <v>21</v>
      </c>
      <c r="F36" s="5">
        <v>421958839</v>
      </c>
      <c r="G36" s="22" t="s">
        <v>74</v>
      </c>
      <c r="H36" s="40">
        <v>13241942.8</v>
      </c>
      <c r="I36" s="32">
        <f>+H36+H37</f>
        <v>13241942.8</v>
      </c>
      <c r="J36" s="18">
        <f>I36/F36</f>
        <v>0.03138207231630003</v>
      </c>
      <c r="K36" s="63" t="s">
        <v>16</v>
      </c>
    </row>
    <row r="37" spans="1:10" s="63" customFormat="1" ht="12.75">
      <c r="A37" s="64"/>
      <c r="B37" s="65"/>
      <c r="C37" s="65"/>
      <c r="D37" s="3"/>
      <c r="E37" s="66"/>
      <c r="F37" s="5"/>
      <c r="G37" s="22" t="s">
        <v>68</v>
      </c>
      <c r="H37" s="40">
        <v>0</v>
      </c>
      <c r="I37" s="30"/>
      <c r="J37" s="18"/>
    </row>
    <row r="38" spans="1:10" s="63" customFormat="1" ht="12.75">
      <c r="A38" s="64" t="s">
        <v>36</v>
      </c>
      <c r="B38" s="68"/>
      <c r="C38" s="68"/>
      <c r="D38" s="69" t="s">
        <v>16</v>
      </c>
      <c r="E38" s="70"/>
      <c r="F38" s="6"/>
      <c r="G38" s="25"/>
      <c r="H38" s="44"/>
      <c r="I38" s="33"/>
      <c r="J38" s="19"/>
    </row>
    <row r="39" spans="1:11" s="63" customFormat="1" ht="12.75">
      <c r="A39" s="64" t="s">
        <v>12</v>
      </c>
      <c r="B39" s="65">
        <v>20</v>
      </c>
      <c r="C39" s="65" t="s">
        <v>42</v>
      </c>
      <c r="D39" s="3" t="s">
        <v>23</v>
      </c>
      <c r="E39" s="66" t="s">
        <v>15</v>
      </c>
      <c r="F39" s="9">
        <v>507779893</v>
      </c>
      <c r="G39" s="22" t="s">
        <v>74</v>
      </c>
      <c r="H39" s="40">
        <v>19504431.46</v>
      </c>
      <c r="I39" s="32">
        <f>+H39+H40</f>
        <v>19504431.46</v>
      </c>
      <c r="J39" s="18">
        <f>I39/F39</f>
        <v>0.03841119297726899</v>
      </c>
      <c r="K39" s="63" t="s">
        <v>16</v>
      </c>
    </row>
    <row r="40" spans="1:10" s="63" customFormat="1" ht="12.75">
      <c r="A40" s="64"/>
      <c r="B40" s="68"/>
      <c r="C40" s="68"/>
      <c r="D40" s="3"/>
      <c r="E40" s="66"/>
      <c r="F40" s="5"/>
      <c r="G40" s="22" t="s">
        <v>73</v>
      </c>
      <c r="H40" s="40">
        <v>0</v>
      </c>
      <c r="I40" s="30"/>
      <c r="J40" s="18"/>
    </row>
    <row r="41" spans="1:10" s="63" customFormat="1" ht="12.75">
      <c r="A41" s="64" t="s">
        <v>36</v>
      </c>
      <c r="B41" s="68"/>
      <c r="C41" s="68"/>
      <c r="D41" s="3"/>
      <c r="E41" s="66"/>
      <c r="F41" s="5"/>
      <c r="G41" s="22"/>
      <c r="H41" s="9"/>
      <c r="I41" s="30"/>
      <c r="J41" s="18"/>
    </row>
    <row r="42" spans="1:11" s="63" customFormat="1" ht="12.75">
      <c r="A42" s="64" t="s">
        <v>12</v>
      </c>
      <c r="B42" s="65">
        <v>20</v>
      </c>
      <c r="C42" s="65" t="s">
        <v>27</v>
      </c>
      <c r="D42" s="3" t="s">
        <v>23</v>
      </c>
      <c r="E42" s="66" t="s">
        <v>15</v>
      </c>
      <c r="F42" s="5">
        <v>82956688</v>
      </c>
      <c r="G42" s="22" t="s">
        <v>74</v>
      </c>
      <c r="H42" s="40">
        <f>+'[1]REGISTRO'!$H$35</f>
        <v>3543747.4999999995</v>
      </c>
      <c r="I42" s="32">
        <f>+H42+H43</f>
        <v>3543747.4999999995</v>
      </c>
      <c r="J42" s="18">
        <f>I42/F42</f>
        <v>0.042718044625889594</v>
      </c>
      <c r="K42" s="63" t="s">
        <v>16</v>
      </c>
    </row>
    <row r="43" spans="1:10" s="63" customFormat="1" ht="12.75">
      <c r="A43" s="64"/>
      <c r="B43" s="68"/>
      <c r="C43" s="68"/>
      <c r="D43" s="3"/>
      <c r="E43" s="66"/>
      <c r="F43" s="5"/>
      <c r="G43" s="22" t="s">
        <v>73</v>
      </c>
      <c r="H43" s="40">
        <v>0</v>
      </c>
      <c r="I43" s="30"/>
      <c r="J43" s="18"/>
    </row>
    <row r="44" spans="1:10" s="63" customFormat="1" ht="12.75">
      <c r="A44" s="64" t="s">
        <v>55</v>
      </c>
      <c r="B44" s="68"/>
      <c r="C44" s="68"/>
      <c r="D44" s="3"/>
      <c r="E44" s="66"/>
      <c r="F44" s="5"/>
      <c r="G44" s="22"/>
      <c r="H44" s="9"/>
      <c r="I44" s="30"/>
      <c r="J44" s="18"/>
    </row>
    <row r="45" spans="1:10" s="63" customFormat="1" ht="12.75">
      <c r="A45" s="64" t="s">
        <v>12</v>
      </c>
      <c r="B45" s="68">
        <v>20</v>
      </c>
      <c r="C45" s="68" t="s">
        <v>56</v>
      </c>
      <c r="D45" s="3" t="s">
        <v>57</v>
      </c>
      <c r="E45" s="66" t="s">
        <v>15</v>
      </c>
      <c r="F45" s="5">
        <v>397764519</v>
      </c>
      <c r="G45" s="22" t="s">
        <v>75</v>
      </c>
      <c r="H45" s="40">
        <v>17348392.86</v>
      </c>
      <c r="I45" s="32">
        <f>+H45+H46</f>
        <v>17348392.86</v>
      </c>
      <c r="J45" s="18">
        <f>+I45/F45</f>
        <v>0.04361473191126934</v>
      </c>
    </row>
    <row r="46" spans="1:10" s="63" customFormat="1" ht="12.75">
      <c r="A46" s="64"/>
      <c r="B46" s="68"/>
      <c r="C46" s="68"/>
      <c r="D46" s="3"/>
      <c r="E46" s="66"/>
      <c r="F46" s="5"/>
      <c r="G46" s="22" t="s">
        <v>73</v>
      </c>
      <c r="H46" s="40">
        <v>0</v>
      </c>
      <c r="I46" s="30"/>
      <c r="J46" s="18"/>
    </row>
    <row r="47" spans="1:10" s="63" customFormat="1" ht="12.75">
      <c r="A47" s="64" t="s">
        <v>36</v>
      </c>
      <c r="B47" s="68"/>
      <c r="C47" s="68"/>
      <c r="D47" s="3" t="s">
        <v>29</v>
      </c>
      <c r="E47" s="66"/>
      <c r="F47" s="5"/>
      <c r="G47" s="22"/>
      <c r="H47" s="9"/>
      <c r="I47" s="30"/>
      <c r="J47" s="18"/>
    </row>
    <row r="48" spans="1:11" s="63" customFormat="1" ht="12.75">
      <c r="A48" s="64" t="s">
        <v>12</v>
      </c>
      <c r="B48" s="65">
        <v>20</v>
      </c>
      <c r="C48" s="65">
        <v>5.38</v>
      </c>
      <c r="D48" s="3" t="s">
        <v>30</v>
      </c>
      <c r="E48" s="66" t="s">
        <v>31</v>
      </c>
      <c r="F48" s="5">
        <v>850000000</v>
      </c>
      <c r="G48" s="22" t="s">
        <v>74</v>
      </c>
      <c r="H48" s="40">
        <v>28660872.33</v>
      </c>
      <c r="I48" s="32">
        <f>+H48+H49</f>
        <v>28660872.33</v>
      </c>
      <c r="J48" s="18">
        <f>I48/F48</f>
        <v>0.03371867332941176</v>
      </c>
      <c r="K48" s="63" t="s">
        <v>16</v>
      </c>
    </row>
    <row r="49" spans="1:10" s="63" customFormat="1" ht="12.75">
      <c r="A49" s="64"/>
      <c r="B49" s="65"/>
      <c r="C49" s="65"/>
      <c r="D49" s="3"/>
      <c r="E49" s="66"/>
      <c r="F49" s="5"/>
      <c r="G49" s="22" t="s">
        <v>67</v>
      </c>
      <c r="H49" s="45">
        <v>0</v>
      </c>
      <c r="I49" s="30"/>
      <c r="J49" s="18"/>
    </row>
    <row r="50" spans="1:10" s="63" customFormat="1" ht="12.75">
      <c r="A50" s="64"/>
      <c r="B50" s="65"/>
      <c r="C50" s="65"/>
      <c r="D50" s="3"/>
      <c r="E50" s="66"/>
      <c r="F50" s="5"/>
      <c r="G50" s="22"/>
      <c r="H50" s="9"/>
      <c r="I50" s="30"/>
      <c r="J50" s="18"/>
    </row>
    <row r="51" spans="1:11" s="63" customFormat="1" ht="12.75">
      <c r="A51" s="64" t="s">
        <v>36</v>
      </c>
      <c r="B51" s="65"/>
      <c r="C51" s="65"/>
      <c r="D51" s="3" t="s">
        <v>33</v>
      </c>
      <c r="E51" s="66" t="s">
        <v>18</v>
      </c>
      <c r="F51" s="5">
        <v>2100000000</v>
      </c>
      <c r="G51" s="22" t="s">
        <v>74</v>
      </c>
      <c r="H51" s="40">
        <v>114195788.63</v>
      </c>
      <c r="I51" s="32">
        <f>+H51+H52+H53</f>
        <v>114195788.63</v>
      </c>
      <c r="J51" s="18">
        <f>I51/F51</f>
        <v>0.05437894696666667</v>
      </c>
      <c r="K51" s="63" t="s">
        <v>16</v>
      </c>
    </row>
    <row r="52" spans="1:10" s="63" customFormat="1" ht="12.75">
      <c r="A52" s="64" t="s">
        <v>12</v>
      </c>
      <c r="B52" s="65">
        <v>20</v>
      </c>
      <c r="C52" s="65" t="s">
        <v>32</v>
      </c>
      <c r="D52" s="3" t="s">
        <v>30</v>
      </c>
      <c r="E52" s="66"/>
      <c r="F52" s="5"/>
      <c r="G52" s="22" t="s">
        <v>67</v>
      </c>
      <c r="H52" s="40">
        <v>0</v>
      </c>
      <c r="I52" s="30"/>
      <c r="J52" s="18"/>
    </row>
    <row r="53" spans="1:10" s="63" customFormat="1" ht="12.75">
      <c r="A53" s="64"/>
      <c r="B53" s="65"/>
      <c r="C53" s="65"/>
      <c r="D53" s="3"/>
      <c r="E53" s="66"/>
      <c r="F53" s="5"/>
      <c r="G53" s="22" t="s">
        <v>73</v>
      </c>
      <c r="H53" s="40">
        <v>0</v>
      </c>
      <c r="I53" s="30"/>
      <c r="J53" s="18"/>
    </row>
    <row r="54" spans="1:11" s="63" customFormat="1" ht="12.75">
      <c r="A54" s="64" t="s">
        <v>36</v>
      </c>
      <c r="B54" s="65"/>
      <c r="C54" s="65"/>
      <c r="D54" s="3" t="s">
        <v>29</v>
      </c>
      <c r="E54" s="66" t="s">
        <v>31</v>
      </c>
      <c r="F54" s="5">
        <v>785000000</v>
      </c>
      <c r="G54" s="22" t="s">
        <v>74</v>
      </c>
      <c r="H54" s="40">
        <v>36209522.43</v>
      </c>
      <c r="I54" s="32">
        <f>+H54+H55</f>
        <v>36209522.43</v>
      </c>
      <c r="J54" s="18">
        <f>I54/F54</f>
        <v>0.0461267801656051</v>
      </c>
      <c r="K54" s="63" t="s">
        <v>16</v>
      </c>
    </row>
    <row r="55" spans="1:10" s="63" customFormat="1" ht="12.75">
      <c r="A55" s="64" t="s">
        <v>12</v>
      </c>
      <c r="B55" s="65">
        <v>20</v>
      </c>
      <c r="C55" s="65" t="s">
        <v>43</v>
      </c>
      <c r="D55" s="3" t="s">
        <v>30</v>
      </c>
      <c r="E55" s="66"/>
      <c r="F55" s="5"/>
      <c r="G55" s="22" t="s">
        <v>67</v>
      </c>
      <c r="H55" s="40">
        <v>0</v>
      </c>
      <c r="I55" s="30"/>
      <c r="J55" s="18"/>
    </row>
    <row r="56" spans="1:10" s="63" customFormat="1" ht="17.25" customHeight="1">
      <c r="A56" s="64" t="s">
        <v>36</v>
      </c>
      <c r="B56" s="68"/>
      <c r="C56" s="68"/>
      <c r="D56" s="3"/>
      <c r="E56" s="66"/>
      <c r="F56" s="5"/>
      <c r="G56" s="22"/>
      <c r="H56" s="9"/>
      <c r="I56" s="30"/>
      <c r="J56" s="19"/>
    </row>
    <row r="57" spans="1:11" s="63" customFormat="1" ht="15.75" customHeight="1">
      <c r="A57" s="64" t="s">
        <v>12</v>
      </c>
      <c r="B57" s="68" t="s">
        <v>45</v>
      </c>
      <c r="C57" s="68" t="s">
        <v>47</v>
      </c>
      <c r="D57" s="3" t="s">
        <v>48</v>
      </c>
      <c r="E57" s="66" t="s">
        <v>49</v>
      </c>
      <c r="F57" s="5">
        <v>200000000</v>
      </c>
      <c r="G57" s="22" t="s">
        <v>74</v>
      </c>
      <c r="H57" s="40">
        <v>14300442.49</v>
      </c>
      <c r="I57" s="32">
        <f>+H57+H58</f>
        <v>14300442.49</v>
      </c>
      <c r="J57" s="19">
        <f>+I57/F57</f>
        <v>0.07150221245</v>
      </c>
      <c r="K57" s="63" t="s">
        <v>16</v>
      </c>
    </row>
    <row r="58" spans="1:10" s="63" customFormat="1" ht="15" customHeight="1">
      <c r="A58" s="64"/>
      <c r="B58" s="68" t="s">
        <v>46</v>
      </c>
      <c r="C58" s="68"/>
      <c r="D58" s="3"/>
      <c r="E58" s="66" t="s">
        <v>50</v>
      </c>
      <c r="F58" s="5"/>
      <c r="G58" s="22" t="s">
        <v>68</v>
      </c>
      <c r="H58" s="40">
        <v>0</v>
      </c>
      <c r="I58" s="30"/>
      <c r="J58" s="19"/>
    </row>
    <row r="59" spans="1:10" s="63" customFormat="1" ht="20.25" customHeight="1">
      <c r="A59" s="64" t="s">
        <v>36</v>
      </c>
      <c r="B59" s="68"/>
      <c r="C59" s="68"/>
      <c r="D59" s="3"/>
      <c r="E59" s="66"/>
      <c r="F59" s="5"/>
      <c r="G59" s="22"/>
      <c r="H59" s="9"/>
      <c r="I59" s="30"/>
      <c r="J59" s="19"/>
    </row>
    <row r="60" spans="1:11" s="63" customFormat="1" ht="20.25" customHeight="1">
      <c r="A60" s="64" t="s">
        <v>12</v>
      </c>
      <c r="B60" s="68" t="s">
        <v>52</v>
      </c>
      <c r="C60" s="68" t="s">
        <v>53</v>
      </c>
      <c r="D60" s="3" t="s">
        <v>51</v>
      </c>
      <c r="E60" s="66" t="s">
        <v>54</v>
      </c>
      <c r="F60" s="5">
        <v>1300000000</v>
      </c>
      <c r="G60" s="22" t="s">
        <v>74</v>
      </c>
      <c r="H60" s="40">
        <v>80188056.57</v>
      </c>
      <c r="I60" s="32">
        <f>+H60+H61</f>
        <v>80188056.57</v>
      </c>
      <c r="J60" s="19">
        <f>+I60/F60</f>
        <v>0.06168312043846153</v>
      </c>
      <c r="K60" s="63" t="s">
        <v>16</v>
      </c>
    </row>
    <row r="61" spans="1:10" s="63" customFormat="1" ht="20.25" customHeight="1">
      <c r="A61" s="64"/>
      <c r="B61" s="68"/>
      <c r="C61" s="68"/>
      <c r="D61" s="3"/>
      <c r="E61" s="66"/>
      <c r="F61" s="5"/>
      <c r="G61" s="22" t="s">
        <v>73</v>
      </c>
      <c r="H61" s="40">
        <v>0</v>
      </c>
      <c r="I61" s="30"/>
      <c r="J61" s="19"/>
    </row>
    <row r="62" spans="1:10" s="63" customFormat="1" ht="20.25" customHeight="1">
      <c r="A62" s="64" t="s">
        <v>58</v>
      </c>
      <c r="B62" s="68"/>
      <c r="C62" s="68"/>
      <c r="D62" s="3"/>
      <c r="E62" s="66"/>
      <c r="F62" s="5" t="s">
        <v>16</v>
      </c>
      <c r="G62" s="22" t="s">
        <v>16</v>
      </c>
      <c r="H62" s="9" t="s">
        <v>16</v>
      </c>
      <c r="I62" s="30" t="str">
        <f>+H62</f>
        <v> </v>
      </c>
      <c r="J62" s="19" t="s">
        <v>16</v>
      </c>
    </row>
    <row r="63" spans="1:10" s="63" customFormat="1" ht="20.25" customHeight="1">
      <c r="A63" s="64" t="s">
        <v>12</v>
      </c>
      <c r="B63" s="68" t="s">
        <v>59</v>
      </c>
      <c r="C63" s="68" t="s">
        <v>60</v>
      </c>
      <c r="D63" s="3" t="s">
        <v>57</v>
      </c>
      <c r="E63" s="66" t="s">
        <v>15</v>
      </c>
      <c r="F63" s="5">
        <v>291004096</v>
      </c>
      <c r="G63" s="22" t="s">
        <v>74</v>
      </c>
      <c r="H63" s="40">
        <v>12277193.33</v>
      </c>
      <c r="I63" s="32">
        <f>+H63+H64</f>
        <v>12277193.33</v>
      </c>
      <c r="J63" s="19">
        <f>+I63/F63</f>
        <v>0.04218907396409981</v>
      </c>
    </row>
    <row r="64" spans="1:10" s="63" customFormat="1" ht="20.25" customHeight="1">
      <c r="A64" s="64"/>
      <c r="B64" s="68"/>
      <c r="C64" s="68"/>
      <c r="D64" s="3"/>
      <c r="E64" s="66"/>
      <c r="F64" s="5"/>
      <c r="G64" s="22" t="s">
        <v>73</v>
      </c>
      <c r="H64" s="40">
        <v>0</v>
      </c>
      <c r="I64" s="30"/>
      <c r="J64" s="19"/>
    </row>
    <row r="65" spans="1:10" s="63" customFormat="1" ht="20.25" customHeight="1">
      <c r="A65" s="64" t="s">
        <v>55</v>
      </c>
      <c r="B65" s="68"/>
      <c r="C65" s="68"/>
      <c r="D65" s="3"/>
      <c r="E65" s="66"/>
      <c r="F65" s="5"/>
      <c r="G65" s="22" t="s">
        <v>16</v>
      </c>
      <c r="H65" s="9" t="s">
        <v>16</v>
      </c>
      <c r="I65" s="30"/>
      <c r="J65" s="19"/>
    </row>
    <row r="66" spans="1:10" s="63" customFormat="1" ht="20.25" customHeight="1">
      <c r="A66" s="64" t="s">
        <v>12</v>
      </c>
      <c r="B66" s="68" t="s">
        <v>52</v>
      </c>
      <c r="C66" s="68" t="s">
        <v>63</v>
      </c>
      <c r="D66" s="3" t="s">
        <v>57</v>
      </c>
      <c r="E66" s="66" t="s">
        <v>15</v>
      </c>
      <c r="F66" s="5">
        <v>143124567</v>
      </c>
      <c r="G66" s="22" t="s">
        <v>74</v>
      </c>
      <c r="H66" s="40">
        <v>4916840.41</v>
      </c>
      <c r="I66" s="39">
        <f>+H66+H67</f>
        <v>4916840.41</v>
      </c>
      <c r="J66" s="19">
        <f>+I66/F66</f>
        <v>0.03435357404434977</v>
      </c>
    </row>
    <row r="67" spans="1:10" s="63" customFormat="1" ht="20.25" customHeight="1">
      <c r="A67" s="64"/>
      <c r="B67" s="68"/>
      <c r="C67" s="68"/>
      <c r="D67" s="3"/>
      <c r="E67" s="66"/>
      <c r="F67" s="5"/>
      <c r="G67" s="22" t="s">
        <v>73</v>
      </c>
      <c r="H67" s="9">
        <v>0</v>
      </c>
      <c r="I67" s="30"/>
      <c r="J67" s="19"/>
    </row>
    <row r="68" spans="1:10" s="63" customFormat="1" ht="20.25" customHeight="1">
      <c r="A68" s="64" t="s">
        <v>58</v>
      </c>
      <c r="B68" s="68"/>
      <c r="C68" s="68"/>
      <c r="D68" s="3"/>
      <c r="E68" s="66"/>
      <c r="F68" s="5"/>
      <c r="G68" s="22"/>
      <c r="H68" s="9"/>
      <c r="I68" s="30"/>
      <c r="J68" s="19"/>
    </row>
    <row r="69" spans="1:10" s="63" customFormat="1" ht="20.25" customHeight="1">
      <c r="A69" s="64" t="s">
        <v>12</v>
      </c>
      <c r="B69" s="68" t="s">
        <v>52</v>
      </c>
      <c r="C69" s="68" t="s">
        <v>64</v>
      </c>
      <c r="D69" s="3" t="s">
        <v>57</v>
      </c>
      <c r="E69" s="66" t="s">
        <v>15</v>
      </c>
      <c r="F69" s="46">
        <v>113622403</v>
      </c>
      <c r="G69" s="22" t="s">
        <v>74</v>
      </c>
      <c r="H69" s="40">
        <v>3834649.29</v>
      </c>
      <c r="I69" s="32">
        <f>+H69+H70</f>
        <v>3834649.29</v>
      </c>
      <c r="J69" s="19">
        <f>+I69/F69</f>
        <v>0.033749059945510924</v>
      </c>
    </row>
    <row r="70" spans="1:10" s="63" customFormat="1" ht="20.25" customHeight="1">
      <c r="A70" s="64"/>
      <c r="B70" s="68"/>
      <c r="C70" s="68"/>
      <c r="D70" s="3"/>
      <c r="E70" s="66"/>
      <c r="F70" s="5"/>
      <c r="G70" s="22" t="s">
        <v>73</v>
      </c>
      <c r="H70" s="40">
        <v>0</v>
      </c>
      <c r="I70" s="30"/>
      <c r="J70" s="19"/>
    </row>
    <row r="71" spans="1:10" s="63" customFormat="1" ht="20.25" customHeight="1">
      <c r="A71" s="64" t="s">
        <v>55</v>
      </c>
      <c r="B71" s="68"/>
      <c r="C71" s="68"/>
      <c r="D71" s="3"/>
      <c r="E71" s="66"/>
      <c r="F71" s="5"/>
      <c r="G71" s="22"/>
      <c r="H71" s="9"/>
      <c r="I71" s="30"/>
      <c r="J71" s="19"/>
    </row>
    <row r="72" spans="1:10" s="63" customFormat="1" ht="20.25" customHeight="1">
      <c r="A72" s="64" t="s">
        <v>12</v>
      </c>
      <c r="B72" s="68" t="s">
        <v>52</v>
      </c>
      <c r="C72" s="68" t="s">
        <v>61</v>
      </c>
      <c r="D72" s="3" t="s">
        <v>51</v>
      </c>
      <c r="E72" s="66" t="s">
        <v>62</v>
      </c>
      <c r="F72" s="5">
        <v>400000000</v>
      </c>
      <c r="G72" s="22" t="s">
        <v>74</v>
      </c>
      <c r="H72" s="40">
        <v>21401802.57</v>
      </c>
      <c r="I72" s="32">
        <f>+H72</f>
        <v>21401802.57</v>
      </c>
      <c r="J72" s="19">
        <f>+I72/F72</f>
        <v>0.053504506425</v>
      </c>
    </row>
    <row r="73" spans="1:10" s="63" customFormat="1" ht="20.25" customHeight="1">
      <c r="A73" s="64"/>
      <c r="B73" s="68"/>
      <c r="C73" s="68"/>
      <c r="D73" s="3"/>
      <c r="E73" s="66"/>
      <c r="F73" s="5"/>
      <c r="G73" s="22"/>
      <c r="H73" s="40"/>
      <c r="I73" s="32"/>
      <c r="J73" s="19"/>
    </row>
    <row r="74" spans="1:10" s="63" customFormat="1" ht="20.25" customHeight="1">
      <c r="A74" s="64" t="s">
        <v>58</v>
      </c>
      <c r="B74" s="68"/>
      <c r="C74" s="68"/>
      <c r="D74" s="3"/>
      <c r="E74" s="66"/>
      <c r="F74" s="5"/>
      <c r="G74" s="22"/>
      <c r="H74" s="40"/>
      <c r="I74" s="32"/>
      <c r="J74" s="19"/>
    </row>
    <row r="75" spans="1:10" s="63" customFormat="1" ht="20.25" customHeight="1">
      <c r="A75" s="64" t="s">
        <v>12</v>
      </c>
      <c r="B75" s="68" t="s">
        <v>52</v>
      </c>
      <c r="C75" s="68" t="s">
        <v>65</v>
      </c>
      <c r="D75" s="3" t="s">
        <v>66</v>
      </c>
      <c r="E75" s="66" t="s">
        <v>31</v>
      </c>
      <c r="F75" s="5">
        <v>350000000</v>
      </c>
      <c r="G75" s="22" t="s">
        <v>74</v>
      </c>
      <c r="H75" s="40">
        <v>19941822.82</v>
      </c>
      <c r="I75" s="32">
        <f>+H75</f>
        <v>19941822.82</v>
      </c>
      <c r="J75" s="19">
        <f>+I75/F75</f>
        <v>0.05697663662857143</v>
      </c>
    </row>
    <row r="76" spans="1:10" s="63" customFormat="1" ht="20.25" customHeight="1">
      <c r="A76" s="64"/>
      <c r="B76" s="68"/>
      <c r="C76" s="68"/>
      <c r="D76" s="3"/>
      <c r="E76" s="66"/>
      <c r="F76" s="5"/>
      <c r="G76" s="22"/>
      <c r="H76" s="40"/>
      <c r="I76" s="32"/>
      <c r="J76" s="19"/>
    </row>
    <row r="77" spans="1:10" s="63" customFormat="1" ht="20.25" customHeight="1">
      <c r="A77" s="64" t="s">
        <v>58</v>
      </c>
      <c r="B77" s="68"/>
      <c r="C77" s="68"/>
      <c r="D77" s="3"/>
      <c r="E77" s="66"/>
      <c r="F77" s="5"/>
      <c r="G77" s="22"/>
      <c r="H77" s="40"/>
      <c r="I77" s="32"/>
      <c r="J77" s="19"/>
    </row>
    <row r="78" spans="1:10" s="63" customFormat="1" ht="20.25" customHeight="1">
      <c r="A78" s="64" t="s">
        <v>12</v>
      </c>
      <c r="B78" s="68" t="s">
        <v>52</v>
      </c>
      <c r="C78" s="68" t="s">
        <v>69</v>
      </c>
      <c r="D78" s="3" t="s">
        <v>51</v>
      </c>
      <c r="E78" s="66" t="s">
        <v>70</v>
      </c>
      <c r="F78" s="27">
        <v>430000000</v>
      </c>
      <c r="G78" s="22" t="s">
        <v>74</v>
      </c>
      <c r="H78" s="40">
        <v>24841246.94</v>
      </c>
      <c r="I78" s="32">
        <f>+H78</f>
        <v>24841246.94</v>
      </c>
      <c r="J78" s="19">
        <f>+I78/F78</f>
        <v>0.057770341720930235</v>
      </c>
    </row>
    <row r="79" spans="1:10" s="63" customFormat="1" ht="20.25" customHeight="1">
      <c r="A79" s="64"/>
      <c r="B79" s="68"/>
      <c r="C79" s="68"/>
      <c r="D79" s="3"/>
      <c r="E79" s="66"/>
      <c r="F79" s="5"/>
      <c r="G79" s="22"/>
      <c r="H79" s="40"/>
      <c r="I79" s="32"/>
      <c r="J79" s="19"/>
    </row>
    <row r="80" spans="1:10" s="63" customFormat="1" ht="20.25" customHeight="1">
      <c r="A80" s="64" t="s">
        <v>36</v>
      </c>
      <c r="B80" s="68"/>
      <c r="C80" s="68"/>
      <c r="D80" s="3"/>
      <c r="E80" s="66"/>
      <c r="F80" s="5"/>
      <c r="G80" s="22"/>
      <c r="H80" s="40"/>
      <c r="I80" s="32"/>
      <c r="J80" s="19"/>
    </row>
    <row r="81" spans="1:10" s="63" customFormat="1" ht="20.25" customHeight="1">
      <c r="A81" s="64" t="s">
        <v>12</v>
      </c>
      <c r="B81" s="68" t="s">
        <v>52</v>
      </c>
      <c r="C81" s="68" t="s">
        <v>71</v>
      </c>
      <c r="D81" s="3" t="s">
        <v>51</v>
      </c>
      <c r="E81" s="66" t="s">
        <v>62</v>
      </c>
      <c r="F81" s="5">
        <v>370000000</v>
      </c>
      <c r="G81" s="22" t="s">
        <v>74</v>
      </c>
      <c r="H81" s="40">
        <v>17750612.26</v>
      </c>
      <c r="I81" s="32">
        <f>+H81</f>
        <v>17750612.26</v>
      </c>
      <c r="J81" s="19">
        <f>+I81/F81</f>
        <v>0.047974627729729734</v>
      </c>
    </row>
    <row r="82" spans="1:10" s="63" customFormat="1" ht="20.25" customHeight="1" thickBot="1">
      <c r="A82" s="64"/>
      <c r="B82" s="68"/>
      <c r="C82" s="68"/>
      <c r="D82" s="3"/>
      <c r="E82" s="66"/>
      <c r="F82" s="5"/>
      <c r="G82" s="22" t="s">
        <v>74</v>
      </c>
      <c r="H82" s="29">
        <v>0</v>
      </c>
      <c r="I82" s="32"/>
      <c r="J82" s="19"/>
    </row>
    <row r="83" spans="1:10" s="63" customFormat="1" ht="23.25" customHeight="1" thickBot="1">
      <c r="A83" s="71" t="s">
        <v>4</v>
      </c>
      <c r="B83" s="72"/>
      <c r="C83" s="72"/>
      <c r="D83" s="73"/>
      <c r="E83" s="73"/>
      <c r="F83" s="74">
        <f>SUM(F11:F81)</f>
        <v>14482081180</v>
      </c>
      <c r="G83" s="72" t="s">
        <v>16</v>
      </c>
      <c r="H83" s="75">
        <f>SUM(H11:H81)</f>
        <v>692484995.7900001</v>
      </c>
      <c r="I83" s="76">
        <f>SUM(I11:I81)</f>
        <v>692484995.7900001</v>
      </c>
      <c r="J83" s="77" t="s">
        <v>16</v>
      </c>
    </row>
    <row r="84" spans="1:10" ht="23.25" customHeight="1" hidden="1">
      <c r="A84" s="47"/>
      <c r="B84" s="48"/>
      <c r="C84" s="48"/>
      <c r="D84" s="49"/>
      <c r="E84" s="49"/>
      <c r="F84" s="50"/>
      <c r="G84" s="48"/>
      <c r="H84" s="51"/>
      <c r="I84" s="51"/>
      <c r="J84" s="52"/>
    </row>
    <row r="85" spans="7:8" ht="14.25" hidden="1">
      <c r="G85" s="2" t="s">
        <v>74</v>
      </c>
      <c r="H85" s="35">
        <f>+H72+H66+H63+H60+H57+H54+H51+H48+H45+H42+H39+H36+H33+H30+H27+H24+H21+H18+H15+H11+H69+H75+H78+H81</f>
        <v>692484995.79</v>
      </c>
    </row>
    <row r="86" spans="1:9" ht="15" hidden="1">
      <c r="A86" s="1"/>
      <c r="G86" s="2" t="s">
        <v>67</v>
      </c>
      <c r="H86" s="35">
        <f>+H58+H52+H37+H28+H25+H12</f>
        <v>0</v>
      </c>
      <c r="I86" s="13" t="s">
        <v>16</v>
      </c>
    </row>
    <row r="87" spans="1:9" ht="15" hidden="1">
      <c r="A87" s="1"/>
      <c r="G87" s="2" t="s">
        <v>73</v>
      </c>
      <c r="H87" s="35">
        <f>+H13+H22+H31+H34+H40+H43+H46+H53+H61+H64+H67+H70</f>
        <v>0</v>
      </c>
      <c r="I87" s="13"/>
    </row>
    <row r="88" spans="1:9" ht="15" hidden="1">
      <c r="A88" s="1"/>
      <c r="G88" s="2" t="s">
        <v>16</v>
      </c>
      <c r="H88" s="35" t="s">
        <v>16</v>
      </c>
      <c r="I88" s="13"/>
    </row>
    <row r="89" spans="1:9" ht="15" hidden="1">
      <c r="A89" s="1"/>
      <c r="G89" s="2" t="s">
        <v>16</v>
      </c>
      <c r="H89" s="35" t="s">
        <v>16</v>
      </c>
      <c r="I89" s="13"/>
    </row>
    <row r="90" spans="1:9" ht="15" hidden="1">
      <c r="A90" s="1"/>
      <c r="G90" s="2" t="s">
        <v>16</v>
      </c>
      <c r="H90" s="35" t="s">
        <v>16</v>
      </c>
      <c r="I90" s="13"/>
    </row>
    <row r="91" spans="1:9" ht="15" hidden="1">
      <c r="A91" s="1"/>
      <c r="G91" s="2" t="s">
        <v>16</v>
      </c>
      <c r="H91" s="35" t="s">
        <v>16</v>
      </c>
      <c r="I91" s="13"/>
    </row>
    <row r="92" spans="1:9" ht="15" hidden="1">
      <c r="A92" s="1"/>
      <c r="H92" s="10"/>
      <c r="I92" s="13"/>
    </row>
    <row r="93" spans="7:9" ht="15" hidden="1" thickBot="1">
      <c r="G93" s="2" t="s">
        <v>16</v>
      </c>
      <c r="H93" s="34">
        <f>SUM(H85:H92)</f>
        <v>692484995.79</v>
      </c>
      <c r="I93" s="21" t="s">
        <v>16</v>
      </c>
    </row>
    <row r="94" ht="14.25">
      <c r="H94" s="36" t="s">
        <v>16</v>
      </c>
    </row>
    <row r="95" spans="1:9" ht="15">
      <c r="A95" s="58" t="s">
        <v>77</v>
      </c>
      <c r="H95" s="35" t="s">
        <v>16</v>
      </c>
      <c r="I95" s="20" t="s">
        <v>16</v>
      </c>
    </row>
    <row r="96" ht="15">
      <c r="A96" s="57" t="s">
        <v>78</v>
      </c>
    </row>
    <row r="97" ht="14.25">
      <c r="A97" s="56"/>
    </row>
    <row r="98" spans="1:4" ht="15">
      <c r="A98" s="58" t="s">
        <v>79</v>
      </c>
      <c r="D98" s="54"/>
    </row>
    <row r="99" spans="1:4" ht="15">
      <c r="A99" s="57" t="s">
        <v>80</v>
      </c>
      <c r="D99" s="57" t="s">
        <v>81</v>
      </c>
    </row>
    <row r="101" spans="2:3" ht="14.25">
      <c r="B101" s="79"/>
      <c r="C101" s="79"/>
    </row>
    <row r="102" spans="2:3" ht="14.25">
      <c r="B102" s="79"/>
      <c r="C102" s="79"/>
    </row>
  </sheetData>
  <sheetProtection/>
  <mergeCells count="16"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  <mergeCell ref="A4:J4"/>
    <mergeCell ref="E5:E10"/>
    <mergeCell ref="F5:F10"/>
    <mergeCell ref="G5:G10"/>
    <mergeCell ref="H5:H10"/>
    <mergeCell ref="I8:J8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63.625" style="56" customWidth="1"/>
    <col min="2" max="2" width="18.375" style="56" customWidth="1"/>
    <col min="3" max="3" width="12.125" style="56" bestFit="1" customWidth="1"/>
    <col min="4" max="16384" width="9.00390625" style="56" customWidth="1"/>
  </cols>
  <sheetData>
    <row r="1" spans="1:2" ht="15.75">
      <c r="A1" s="128" t="s">
        <v>0</v>
      </c>
      <c r="B1" s="128"/>
    </row>
    <row r="2" spans="1:2" ht="15.75">
      <c r="A2" s="82"/>
      <c r="B2" s="82"/>
    </row>
    <row r="3" spans="1:2" ht="15.75">
      <c r="A3" s="128" t="s">
        <v>84</v>
      </c>
      <c r="B3" s="128"/>
    </row>
    <row r="4" spans="1:2" ht="15.75">
      <c r="A4" s="128" t="s">
        <v>76</v>
      </c>
      <c r="B4" s="128"/>
    </row>
    <row r="5" spans="1:2" ht="15">
      <c r="A5" s="129" t="s">
        <v>28</v>
      </c>
      <c r="B5" s="129"/>
    </row>
    <row r="6" spans="1:2" ht="24.75" customHeight="1">
      <c r="A6" s="83"/>
      <c r="B6" s="84" t="s">
        <v>85</v>
      </c>
    </row>
    <row r="7" spans="1:3" ht="34.5" customHeight="1">
      <c r="A7" s="85" t="s">
        <v>86</v>
      </c>
      <c r="B7" s="86">
        <v>12562364986</v>
      </c>
      <c r="C7" s="56" t="s">
        <v>16</v>
      </c>
    </row>
    <row r="8" spans="1:3" ht="34.5" customHeight="1">
      <c r="A8" s="87" t="s">
        <v>87</v>
      </c>
      <c r="B8" s="88">
        <v>151512231</v>
      </c>
      <c r="C8" s="56" t="s">
        <v>16</v>
      </c>
    </row>
    <row r="9" spans="1:3" ht="34.5" customHeight="1">
      <c r="A9" s="87" t="s">
        <v>88</v>
      </c>
      <c r="B9" s="89">
        <f>+B7+B8</f>
        <v>12713877217</v>
      </c>
      <c r="C9" s="56" t="s">
        <v>16</v>
      </c>
    </row>
    <row r="10" spans="1:3" ht="34.5" customHeight="1">
      <c r="A10" s="85" t="s">
        <v>89</v>
      </c>
      <c r="B10" s="89">
        <v>0</v>
      </c>
      <c r="C10" s="56" t="s">
        <v>16</v>
      </c>
    </row>
    <row r="11" spans="1:3" ht="24.75" customHeight="1">
      <c r="A11" s="90" t="s">
        <v>90</v>
      </c>
      <c r="B11" s="91">
        <f>+B9+B10</f>
        <v>12713877217</v>
      </c>
      <c r="C11" s="56" t="s">
        <v>16</v>
      </c>
    </row>
    <row r="12" ht="14.25">
      <c r="C12" s="92" t="s">
        <v>16</v>
      </c>
    </row>
    <row r="13" spans="1:2" ht="14.25">
      <c r="A13" s="56" t="s">
        <v>16</v>
      </c>
      <c r="B13" s="56" t="s">
        <v>16</v>
      </c>
    </row>
    <row r="14" spans="1:3" ht="15">
      <c r="A14" s="58" t="s">
        <v>77</v>
      </c>
      <c r="B14" s="2"/>
      <c r="C14" s="2"/>
    </row>
    <row r="15" spans="1:3" ht="15">
      <c r="A15" s="57" t="s">
        <v>78</v>
      </c>
      <c r="B15" s="2"/>
      <c r="C15" s="2"/>
    </row>
    <row r="16" spans="2:3" ht="14.25">
      <c r="B16" s="2"/>
      <c r="C16" s="2"/>
    </row>
    <row r="17" spans="1:3" ht="15">
      <c r="A17" s="58" t="s">
        <v>79</v>
      </c>
      <c r="B17" s="2"/>
      <c r="C17" s="2"/>
    </row>
    <row r="18" spans="1:3" ht="15">
      <c r="A18" s="57" t="s">
        <v>80</v>
      </c>
      <c r="B18" s="2"/>
      <c r="C18" s="2"/>
    </row>
    <row r="20" ht="14.25">
      <c r="A20" s="93" t="s">
        <v>91</v>
      </c>
    </row>
    <row r="21" ht="15">
      <c r="A21" s="57" t="s">
        <v>81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" width="37.25390625" style="56" customWidth="1"/>
    <col min="2" max="2" width="18.25390625" style="56" customWidth="1"/>
    <col min="3" max="3" width="15.875" style="56" customWidth="1"/>
    <col min="4" max="16384" width="9.00390625" style="56" customWidth="1"/>
  </cols>
  <sheetData>
    <row r="1" spans="1:3" ht="15.75">
      <c r="A1" s="128" t="s">
        <v>0</v>
      </c>
      <c r="B1" s="128"/>
      <c r="C1" s="128"/>
    </row>
    <row r="2" spans="1:3" ht="15">
      <c r="A2" s="80"/>
      <c r="B2" s="80"/>
      <c r="C2" s="80"/>
    </row>
    <row r="3" spans="1:3" ht="14.25">
      <c r="A3" s="130" t="s">
        <v>92</v>
      </c>
      <c r="B3" s="130"/>
      <c r="C3" s="130"/>
    </row>
    <row r="4" spans="1:3" ht="14.25">
      <c r="A4" s="130" t="s">
        <v>93</v>
      </c>
      <c r="B4" s="130"/>
      <c r="C4" s="130"/>
    </row>
    <row r="5" spans="1:3" ht="15.75" thickBot="1">
      <c r="A5" s="109" t="s">
        <v>28</v>
      </c>
      <c r="B5" s="109"/>
      <c r="C5" s="109"/>
    </row>
    <row r="6" spans="1:3" ht="26.25" thickBot="1">
      <c r="A6" s="94"/>
      <c r="B6" s="95" t="s">
        <v>94</v>
      </c>
      <c r="C6" s="96" t="s">
        <v>76</v>
      </c>
    </row>
    <row r="7" spans="1:3" ht="30" customHeight="1">
      <c r="A7" s="97" t="s">
        <v>95</v>
      </c>
      <c r="B7" s="98">
        <v>695758760</v>
      </c>
      <c r="C7" s="99">
        <v>695758760</v>
      </c>
    </row>
    <row r="8" spans="1:8" ht="29.25" customHeight="1">
      <c r="A8" s="100" t="s">
        <v>96</v>
      </c>
      <c r="B8" s="101">
        <v>12562364986</v>
      </c>
      <c r="C8" s="102">
        <v>12713877217</v>
      </c>
      <c r="H8" s="103"/>
    </row>
    <row r="9" spans="1:3" ht="30.75" customHeight="1" thickBot="1">
      <c r="A9" s="104" t="s">
        <v>97</v>
      </c>
      <c r="B9" s="105">
        <f>+B8/B7</f>
        <v>18.05563322839083</v>
      </c>
      <c r="C9" s="106">
        <f>+C8/C7</f>
        <v>18.273398694972954</v>
      </c>
    </row>
    <row r="11" ht="14.25">
      <c r="A11" s="107" t="s">
        <v>98</v>
      </c>
    </row>
    <row r="12" ht="14.25">
      <c r="A12" s="108"/>
    </row>
    <row r="13" ht="15">
      <c r="A13" s="58" t="s">
        <v>77</v>
      </c>
    </row>
    <row r="14" ht="15">
      <c r="A14" s="57" t="s">
        <v>78</v>
      </c>
    </row>
    <row r="16" ht="15">
      <c r="A16" s="58" t="s">
        <v>79</v>
      </c>
    </row>
    <row r="17" ht="15">
      <c r="A17" s="57" t="s">
        <v>80</v>
      </c>
    </row>
    <row r="19" ht="14.25">
      <c r="A19" s="93" t="s">
        <v>91</v>
      </c>
    </row>
    <row r="20" ht="15">
      <c r="A20" s="57" t="s">
        <v>81</v>
      </c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35.75390625" style="56" customWidth="1"/>
    <col min="2" max="2" width="17.25390625" style="56" customWidth="1"/>
    <col min="3" max="3" width="18.625" style="56" customWidth="1"/>
    <col min="4" max="16384" width="9.00390625" style="56" customWidth="1"/>
  </cols>
  <sheetData>
    <row r="1" spans="1:3" ht="15.75">
      <c r="A1" s="128" t="s">
        <v>0</v>
      </c>
      <c r="B1" s="128"/>
      <c r="C1" s="128"/>
    </row>
    <row r="2" spans="1:3" ht="15">
      <c r="A2" s="81"/>
      <c r="B2" s="81"/>
      <c r="C2" s="81"/>
    </row>
    <row r="3" spans="1:3" ht="14.25">
      <c r="A3" s="130" t="s">
        <v>99</v>
      </c>
      <c r="B3" s="130"/>
      <c r="C3" s="130"/>
    </row>
    <row r="4" spans="1:3" ht="14.25">
      <c r="A4" s="130" t="s">
        <v>100</v>
      </c>
      <c r="B4" s="130"/>
      <c r="C4" s="130"/>
    </row>
    <row r="5" spans="1:3" ht="15.75" thickBot="1">
      <c r="A5" s="109" t="s">
        <v>28</v>
      </c>
      <c r="B5" s="109"/>
      <c r="C5" s="109"/>
    </row>
    <row r="6" spans="1:3" ht="39" thickBot="1">
      <c r="A6" s="94"/>
      <c r="B6" s="95" t="s">
        <v>101</v>
      </c>
      <c r="C6" s="96" t="s">
        <v>76</v>
      </c>
    </row>
    <row r="7" spans="1:3" ht="31.5" customHeight="1">
      <c r="A7" s="131" t="s">
        <v>102</v>
      </c>
      <c r="B7" s="132">
        <v>5419846838</v>
      </c>
      <c r="C7" s="133">
        <v>3198981873</v>
      </c>
    </row>
    <row r="8" spans="1:3" ht="36" customHeight="1">
      <c r="A8" s="134" t="s">
        <v>103</v>
      </c>
      <c r="B8" s="132">
        <v>12562364986</v>
      </c>
      <c r="C8" s="132">
        <v>12713877217</v>
      </c>
    </row>
    <row r="9" spans="1:4" ht="24.75" customHeight="1">
      <c r="A9" s="135" t="s">
        <v>97</v>
      </c>
      <c r="B9" s="136">
        <f>+B8/B7</f>
        <v>2.3178450169332994</v>
      </c>
      <c r="C9" s="136">
        <f>+C8/C7</f>
        <v>3.9743511284973136</v>
      </c>
      <c r="D9" s="56" t="s">
        <v>16</v>
      </c>
    </row>
    <row r="10" spans="1:3" ht="15">
      <c r="A10" s="57"/>
      <c r="B10" s="57"/>
      <c r="C10" s="57"/>
    </row>
    <row r="11" spans="1:3" ht="15">
      <c r="A11" s="58" t="s">
        <v>77</v>
      </c>
      <c r="B11" s="57"/>
      <c r="C11" s="57"/>
    </row>
    <row r="12" ht="15">
      <c r="A12" s="57" t="s">
        <v>78</v>
      </c>
    </row>
    <row r="14" ht="15">
      <c r="A14" s="58" t="s">
        <v>79</v>
      </c>
    </row>
    <row r="15" ht="15">
      <c r="A15" s="57" t="s">
        <v>80</v>
      </c>
    </row>
    <row r="17" ht="14.25">
      <c r="A17" s="93" t="s">
        <v>91</v>
      </c>
    </row>
    <row r="18" ht="15">
      <c r="A18" s="57" t="s">
        <v>81</v>
      </c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2019-07-24T18:53:00Z</cp:lastPrinted>
  <dcterms:created xsi:type="dcterms:W3CDTF">2013-05-16T15:33:39Z</dcterms:created>
  <dcterms:modified xsi:type="dcterms:W3CDTF">2019-07-25T23:15:43Z</dcterms:modified>
  <cp:category/>
  <cp:version/>
  <cp:contentType/>
  <cp:contentStatus/>
</cp:coreProperties>
</file>